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mat\Ralli\Lake City Rally 2017\"/>
    </mc:Choice>
  </mc:AlternateContent>
  <bookViews>
    <workbookView xWindow="0" yWindow="0" windowWidth="23040" windowHeight="9072" xr2:uid="{5EE64EA8-E80C-4F99-8A71-FD966C9D9D7E}"/>
  </bookViews>
  <sheets>
    <sheet name="Tau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56" i="1"/>
  <c r="F55" i="1"/>
  <c r="G54" i="1"/>
  <c r="J53" i="1"/>
  <c r="K53" i="1" s="1"/>
  <c r="I53" i="1"/>
  <c r="J52" i="1"/>
  <c r="K52" i="1" s="1"/>
  <c r="I52" i="1"/>
  <c r="F51" i="1"/>
  <c r="F53" i="1" s="1"/>
  <c r="I50" i="1"/>
  <c r="J50" i="1" s="1"/>
  <c r="K50" i="1" s="1"/>
  <c r="I49" i="1"/>
  <c r="J49" i="1" s="1"/>
  <c r="K49" i="1" s="1"/>
  <c r="I48" i="1"/>
  <c r="J48" i="1" s="1"/>
  <c r="K48" i="1" s="1"/>
  <c r="F47" i="1"/>
  <c r="F50" i="1" s="1"/>
  <c r="G46" i="1"/>
  <c r="F45" i="1"/>
  <c r="G44" i="1"/>
  <c r="I43" i="1"/>
  <c r="J43" i="1" s="1"/>
  <c r="K43" i="1" s="1"/>
  <c r="F42" i="1"/>
  <c r="F43" i="1" s="1"/>
  <c r="G41" i="1"/>
  <c r="I40" i="1"/>
  <c r="J40" i="1" s="1"/>
  <c r="K40" i="1" s="1"/>
  <c r="F39" i="1"/>
  <c r="F40" i="1" s="1"/>
  <c r="J38" i="1"/>
  <c r="K38" i="1" s="1"/>
  <c r="I38" i="1"/>
  <c r="J37" i="1"/>
  <c r="K37" i="1" s="1"/>
  <c r="I37" i="1"/>
  <c r="F36" i="1"/>
  <c r="F38" i="1" s="1"/>
  <c r="G35" i="1"/>
  <c r="I34" i="1"/>
  <c r="J34" i="1" s="1"/>
  <c r="K34" i="1" s="1"/>
  <c r="F34" i="1"/>
  <c r="F33" i="1"/>
  <c r="G32" i="1"/>
  <c r="G58" i="1" s="1"/>
  <c r="J31" i="1"/>
  <c r="K31" i="1" s="1"/>
  <c r="I31" i="1"/>
  <c r="J30" i="1"/>
  <c r="K30" i="1" s="1"/>
  <c r="I30" i="1"/>
  <c r="J29" i="1"/>
  <c r="K29" i="1" s="1"/>
  <c r="I29" i="1"/>
  <c r="F28" i="1"/>
  <c r="F31" i="1" s="1"/>
  <c r="F27" i="1"/>
  <c r="F58" i="1" s="1"/>
  <c r="F21" i="1"/>
  <c r="I20" i="1"/>
  <c r="J20" i="1" s="1"/>
  <c r="K20" i="1" s="1"/>
  <c r="F19" i="1"/>
  <c r="F20" i="1" s="1"/>
  <c r="G18" i="1"/>
  <c r="F17" i="1"/>
  <c r="G16" i="1"/>
  <c r="I15" i="1"/>
  <c r="J15" i="1" s="1"/>
  <c r="K15" i="1" s="1"/>
  <c r="I14" i="1"/>
  <c r="J14" i="1" s="1"/>
  <c r="K14" i="1" s="1"/>
  <c r="I13" i="1"/>
  <c r="J13" i="1" s="1"/>
  <c r="K13" i="1" s="1"/>
  <c r="F12" i="1"/>
  <c r="F22" i="1" s="1"/>
  <c r="G11" i="1"/>
  <c r="G22" i="1" s="1"/>
  <c r="B7" i="1"/>
  <c r="F13" i="1" l="1"/>
  <c r="F14" i="1"/>
  <c r="F15" i="1"/>
  <c r="F48" i="1"/>
  <c r="F49" i="1" s="1"/>
  <c r="F29" i="1"/>
  <c r="F30" i="1"/>
  <c r="F37" i="1"/>
  <c r="F52" i="1"/>
</calcChain>
</file>

<file path=xl/sharedStrings.xml><?xml version="1.0" encoding="utf-8"?>
<sst xmlns="http://schemas.openxmlformats.org/spreadsheetml/2006/main" count="133" uniqueCount="86">
  <si>
    <t>Re-fuel´s</t>
  </si>
  <si>
    <t>From</t>
  </si>
  <si>
    <t>To</t>
  </si>
  <si>
    <t>Distance from TC</t>
  </si>
  <si>
    <t>Distance to TC</t>
  </si>
  <si>
    <t>SS / EK km</t>
  </si>
  <si>
    <t>Driving time from TC / Ajoaika AT:lta</t>
  </si>
  <si>
    <t># 1</t>
  </si>
  <si>
    <t># 60</t>
  </si>
  <si>
    <t># 120</t>
  </si>
  <si>
    <t>Friday 29rd of September</t>
  </si>
  <si>
    <t>km</t>
  </si>
  <si>
    <t>Liaison distance 0 - 1A (to SS1)</t>
  </si>
  <si>
    <t>1A</t>
  </si>
  <si>
    <t>SS / EK 1</t>
  </si>
  <si>
    <t>Liaison distance 1B - 2A (to SS2)</t>
  </si>
  <si>
    <t>1B</t>
  </si>
  <si>
    <t>2A</t>
  </si>
  <si>
    <r>
      <t xml:space="preserve"># 1.1 Neste RealPark &amp; </t>
    </r>
    <r>
      <rPr>
        <b/>
        <sz val="11"/>
        <color theme="1"/>
        <rFont val="Calibri"/>
        <family val="2"/>
        <scheme val="minor"/>
      </rPr>
      <t>RE-FUEL ZONE</t>
    </r>
  </si>
  <si>
    <t># 1.2 ABC Vesilahti</t>
  </si>
  <si>
    <r>
      <t xml:space="preserve"># 1.3 Neste Vesilahti &amp; </t>
    </r>
    <r>
      <rPr>
        <b/>
        <sz val="11"/>
        <color theme="1"/>
        <rFont val="Calibri"/>
        <family val="2"/>
        <scheme val="minor"/>
      </rPr>
      <t>RE-FUEL ZONE</t>
    </r>
  </si>
  <si>
    <t>SS / EK 2</t>
  </si>
  <si>
    <t>Liaison distance 2B - 3A (to SS3)</t>
  </si>
  <si>
    <t>2B</t>
  </si>
  <si>
    <t>3A</t>
  </si>
  <si>
    <t>SS / EK 3</t>
  </si>
  <si>
    <t>Liaison distance 3B - 3C (to Service)</t>
  </si>
  <si>
    <t>3B</t>
  </si>
  <si>
    <t>3C</t>
  </si>
  <si>
    <r>
      <t xml:space="preserve"># 3.1 ABC Akaa &amp; </t>
    </r>
    <r>
      <rPr>
        <b/>
        <sz val="11"/>
        <color theme="1"/>
        <rFont val="Calibri"/>
        <family val="2"/>
        <scheme val="minor"/>
      </rPr>
      <t>RE-FUEL ZONE</t>
    </r>
  </si>
  <si>
    <t>Liaison distance 3D - PF (to Parc Fermé)</t>
  </si>
  <si>
    <t>3D</t>
  </si>
  <si>
    <t>PF</t>
  </si>
  <si>
    <t>Totals</t>
  </si>
  <si>
    <t>Saturday 30th of September</t>
  </si>
  <si>
    <t>Liaison distance Parc Fermé - 3E (to Service)</t>
  </si>
  <si>
    <t>3E</t>
  </si>
  <si>
    <t>Liaison distance 3E - 4A (to SS4)</t>
  </si>
  <si>
    <t>4A</t>
  </si>
  <si>
    <r>
      <t xml:space="preserve"># 3.2 Neste RealPark &amp; </t>
    </r>
    <r>
      <rPr>
        <b/>
        <sz val="11"/>
        <color theme="1"/>
        <rFont val="Calibri"/>
        <family val="2"/>
        <scheme val="minor"/>
      </rPr>
      <t>RE-FUEL ZONE</t>
    </r>
  </si>
  <si>
    <t xml:space="preserve"># 3.3 ABC Vesilahti </t>
  </si>
  <si>
    <r>
      <t xml:space="preserve"># 3.4 Neste Vesilahti &amp; </t>
    </r>
    <r>
      <rPr>
        <b/>
        <sz val="11"/>
        <color theme="1"/>
        <rFont val="Calibri"/>
        <family val="2"/>
        <scheme val="minor"/>
      </rPr>
      <t>RE-FUEL ZONE</t>
    </r>
  </si>
  <si>
    <t>SS / EK 4</t>
  </si>
  <si>
    <t>Liaison distance 4B - 5A (to SS5)</t>
  </si>
  <si>
    <t>4B</t>
  </si>
  <si>
    <t>5A</t>
  </si>
  <si>
    <r>
      <t xml:space="preserve"># 4.1 Krääkkiön ala-aste &amp; </t>
    </r>
    <r>
      <rPr>
        <b/>
        <sz val="11"/>
        <color theme="1"/>
        <rFont val="Calibri"/>
        <family val="2"/>
        <scheme val="minor"/>
      </rPr>
      <t>RE-FUEL ZONE</t>
    </r>
  </si>
  <si>
    <t>SS / EK 5</t>
  </si>
  <si>
    <t>Liaison distance 5B - 5C (to Service)</t>
  </si>
  <si>
    <t>5B</t>
  </si>
  <si>
    <t>5C</t>
  </si>
  <si>
    <r>
      <t xml:space="preserve"># 5.1 Neste Vesilahti &amp; </t>
    </r>
    <r>
      <rPr>
        <b/>
        <sz val="11"/>
        <color theme="1"/>
        <rFont val="Calibri"/>
        <family val="2"/>
        <scheme val="minor"/>
      </rPr>
      <t>RE-FUEL ZONE</t>
    </r>
  </si>
  <si>
    <t xml:space="preserve"># 5.2 ABC Vesilahti </t>
  </si>
  <si>
    <t>Liaison distance 5D - 6A (to SS6)</t>
  </si>
  <si>
    <t>5D</t>
  </si>
  <si>
    <t>6A</t>
  </si>
  <si>
    <r>
      <t xml:space="preserve"># 5.3 Neste RealPark &amp; </t>
    </r>
    <r>
      <rPr>
        <b/>
        <sz val="11"/>
        <color theme="1"/>
        <rFont val="Calibri"/>
        <family val="2"/>
        <scheme val="minor"/>
      </rPr>
      <t>RE-FUEL ZONE</t>
    </r>
  </si>
  <si>
    <t>SS / EK 6</t>
  </si>
  <si>
    <t>Liaison distance 6B - 7A (to SS7)</t>
  </si>
  <si>
    <r>
      <t xml:space="preserve"># 6.1 Teboil Valkeakoski &amp; </t>
    </r>
    <r>
      <rPr>
        <b/>
        <sz val="11"/>
        <color theme="1"/>
        <rFont val="Calibri"/>
        <family val="2"/>
        <scheme val="minor"/>
      </rPr>
      <t>RE-FUEL ZONE</t>
    </r>
  </si>
  <si>
    <t>6B</t>
  </si>
  <si>
    <t>7A</t>
  </si>
  <si>
    <t>SS / EK 7</t>
  </si>
  <si>
    <t>Liaison distance 7B - 8A (to SS8)</t>
  </si>
  <si>
    <t>7B</t>
  </si>
  <si>
    <t>8A</t>
  </si>
  <si>
    <t>SS / EK 8</t>
  </si>
  <si>
    <t>Liaison distance 8B - 8C (to Service)</t>
  </si>
  <si>
    <t>8B</t>
  </si>
  <si>
    <t>8C</t>
  </si>
  <si>
    <r>
      <t xml:space="preserve"># 8.1 Shell Valkeakoski &amp; </t>
    </r>
    <r>
      <rPr>
        <b/>
        <sz val="11"/>
        <color theme="1"/>
        <rFont val="Calibri"/>
        <family val="2"/>
        <scheme val="minor"/>
      </rPr>
      <t>RE-FUEL ZONE</t>
    </r>
  </si>
  <si>
    <t># 8.2 ST1 road 130</t>
  </si>
  <si>
    <t># 8.3 Neste Marjamäki</t>
  </si>
  <si>
    <t>Liaison distance 8E - 9A (to SS9)</t>
  </si>
  <si>
    <t>8E</t>
  </si>
  <si>
    <t>9A</t>
  </si>
  <si>
    <t># 8.4 Neste Marjamäki</t>
  </si>
  <si>
    <r>
      <t xml:space="preserve"># 8.5 Teboil Valkeakoski &amp; </t>
    </r>
    <r>
      <rPr>
        <b/>
        <sz val="11"/>
        <color theme="1"/>
        <rFont val="Calibri"/>
        <family val="2"/>
        <scheme val="minor"/>
      </rPr>
      <t>RE-FUEL ZONE</t>
    </r>
  </si>
  <si>
    <t>SS / EK 9</t>
  </si>
  <si>
    <t>Liaison distance 9B - 10A (to SS10)</t>
  </si>
  <si>
    <t>9B</t>
  </si>
  <si>
    <t>10A</t>
  </si>
  <si>
    <t>SS / EK 10</t>
  </si>
  <si>
    <t>Liaison distance 10B - 10C (to Finish)</t>
  </si>
  <si>
    <t>10B</t>
  </si>
  <si>
    <t>10C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</si>
</sst>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/>
    <xf numFmtId="2" fontId="3" fillId="3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20" fontId="7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0" fontId="7" fillId="0" borderId="10" xfId="0" applyNumberFormat="1" applyFont="1" applyFill="1" applyBorder="1" applyAlignment="1">
      <alignment horizontal="center"/>
    </xf>
    <xf numFmtId="20" fontId="7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2" fontId="0" fillId="0" borderId="0" xfId="0" applyNumberFormat="1" applyFont="1"/>
    <xf numFmtId="2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20" fontId="0" fillId="0" borderId="6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20" fontId="0" fillId="0" borderId="8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10" xfId="0" applyFont="1" applyBorder="1"/>
    <xf numFmtId="0" fontId="11" fillId="0" borderId="10" xfId="0" applyFont="1" applyFill="1" applyBorder="1" applyAlignment="1">
      <alignment horizontal="center"/>
    </xf>
    <xf numFmtId="20" fontId="0" fillId="0" borderId="10" xfId="0" applyNumberFormat="1" applyFont="1" applyFill="1" applyBorder="1" applyAlignment="1">
      <alignment horizontal="center"/>
    </xf>
    <xf numFmtId="20" fontId="0" fillId="0" borderId="11" xfId="0" applyNumberFormat="1" applyFont="1" applyFill="1" applyBorder="1" applyAlignment="1">
      <alignment horizontal="center"/>
    </xf>
    <xf numFmtId="0" fontId="0" fillId="0" borderId="0" xfId="0" applyFont="1" applyBorder="1"/>
    <xf numFmtId="20" fontId="12" fillId="0" borderId="0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0</xdr:rowOff>
    </xdr:from>
    <xdr:to>
      <xdr:col>1</xdr:col>
      <xdr:colOff>1946274</xdr:colOff>
      <xdr:row>5</xdr:row>
      <xdr:rowOff>2117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D12C355-130A-4C14-AC44-D7273A5655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760" y="0"/>
          <a:ext cx="1895474" cy="916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CR2017_Itinerary_v1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inerary"/>
      <sheetName val="Reconnaissance"/>
      <sheetName val="Timetable"/>
      <sheetName val="Fuelling"/>
      <sheetName val="Calculation"/>
    </sheetNames>
    <sheetDataSet>
      <sheetData sheetId="0">
        <row r="6">
          <cell r="A6" t="str">
            <v>v 1.10</v>
          </cell>
        </row>
        <row r="15">
          <cell r="D15">
            <v>1.55</v>
          </cell>
          <cell r="G15">
            <v>6.9444444444444447E-4</v>
          </cell>
          <cell r="I15">
            <v>0.7715277777777777</v>
          </cell>
        </row>
        <row r="17">
          <cell r="E17">
            <v>33.31</v>
          </cell>
        </row>
        <row r="18">
          <cell r="D18">
            <v>13.36</v>
          </cell>
        </row>
        <row r="19">
          <cell r="E19">
            <v>30.24</v>
          </cell>
        </row>
        <row r="20">
          <cell r="D20">
            <v>8.9499999999999993</v>
          </cell>
          <cell r="G20">
            <v>3.645833333333333E-3</v>
          </cell>
          <cell r="I20">
            <v>0.86510416666666656</v>
          </cell>
        </row>
        <row r="21">
          <cell r="E21">
            <v>20.38</v>
          </cell>
        </row>
        <row r="23">
          <cell r="E23">
            <v>1</v>
          </cell>
        </row>
        <row r="33">
          <cell r="E33">
            <v>1</v>
          </cell>
        </row>
        <row r="35">
          <cell r="I35">
            <v>0.38611111111111118</v>
          </cell>
        </row>
        <row r="36">
          <cell r="E36">
            <v>47.67</v>
          </cell>
        </row>
        <row r="37">
          <cell r="D37">
            <v>18.27</v>
          </cell>
          <cell r="G37">
            <v>8.3333333333333332E-3</v>
          </cell>
          <cell r="I37">
            <v>0.43750000000000006</v>
          </cell>
        </row>
        <row r="38">
          <cell r="E38">
            <v>14</v>
          </cell>
        </row>
        <row r="39">
          <cell r="D39">
            <v>17.010000000000002</v>
          </cell>
          <cell r="G39">
            <v>7.6388888888888886E-3</v>
          </cell>
          <cell r="I39">
            <v>0.46666666666666673</v>
          </cell>
        </row>
        <row r="40">
          <cell r="E40">
            <v>22.58</v>
          </cell>
        </row>
        <row r="42">
          <cell r="I42">
            <v>0.51458333333333339</v>
          </cell>
        </row>
        <row r="43">
          <cell r="E43">
            <v>4.54</v>
          </cell>
        </row>
        <row r="44">
          <cell r="D44">
            <v>8.4499999999999993</v>
          </cell>
          <cell r="G44">
            <v>3.7615740740740739E-3</v>
          </cell>
          <cell r="I44">
            <v>0.52430555555555558</v>
          </cell>
        </row>
        <row r="45">
          <cell r="E45">
            <v>41.63</v>
          </cell>
        </row>
        <row r="46">
          <cell r="D46">
            <v>21.02</v>
          </cell>
        </row>
        <row r="47">
          <cell r="E47">
            <v>12.42</v>
          </cell>
        </row>
        <row r="48">
          <cell r="D48">
            <v>3.2</v>
          </cell>
          <cell r="G48">
            <v>1.4467592592592594E-3</v>
          </cell>
          <cell r="I48">
            <v>0.59450231481481475</v>
          </cell>
        </row>
        <row r="49">
          <cell r="E49">
            <v>19.18</v>
          </cell>
        </row>
        <row r="52">
          <cell r="I52">
            <v>0.67025462962962967</v>
          </cell>
        </row>
        <row r="53">
          <cell r="E53">
            <v>41.34</v>
          </cell>
        </row>
        <row r="54">
          <cell r="D54">
            <v>21.02</v>
          </cell>
        </row>
        <row r="55">
          <cell r="E55">
            <v>30.56</v>
          </cell>
        </row>
        <row r="56">
          <cell r="D56">
            <v>8.25</v>
          </cell>
        </row>
        <row r="57">
          <cell r="E57">
            <v>3.13</v>
          </cell>
        </row>
      </sheetData>
      <sheetData sheetId="1"/>
      <sheetData sheetId="2"/>
      <sheetData sheetId="3">
        <row r="14">
          <cell r="H14">
            <v>1.9444444444444445E-2</v>
          </cell>
        </row>
        <row r="37">
          <cell r="H37">
            <v>4.8611111111111112E-3</v>
          </cell>
        </row>
        <row r="38">
          <cell r="H38">
            <v>5.5555555555555558E-3</v>
          </cell>
        </row>
        <row r="40">
          <cell r="H40">
            <v>1.3888888888888889E-3</v>
          </cell>
        </row>
        <row r="43">
          <cell r="H43">
            <v>1.8055555555555557E-2</v>
          </cell>
        </row>
        <row r="48">
          <cell r="H48">
            <v>2.7777777777777779E-3</v>
          </cell>
        </row>
        <row r="49">
          <cell r="H49">
            <v>7.0076388888888888</v>
          </cell>
        </row>
        <row r="50">
          <cell r="H50">
            <v>1.5972222222222224E-2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F925-8CCD-4A87-9412-F476378A5EB5}">
  <dimension ref="A6:O63"/>
  <sheetViews>
    <sheetView tabSelected="1" workbookViewId="0">
      <selection activeCell="M7" sqref="M7"/>
    </sheetView>
  </sheetViews>
  <sheetFormatPr defaultColWidth="8.88671875" defaultRowHeight="14.4" x14ac:dyDescent="0.3"/>
  <cols>
    <col min="1" max="1" width="6.44140625" style="1" customWidth="1"/>
    <col min="2" max="2" width="37.44140625" style="1" customWidth="1"/>
    <col min="3" max="4" width="5.44140625" style="1" customWidth="1"/>
    <col min="5" max="5" width="16" style="3" bestFit="1" customWidth="1"/>
    <col min="6" max="6" width="13.44140625" style="1" bestFit="1" customWidth="1"/>
    <col min="7" max="7" width="10.6640625" style="3" customWidth="1"/>
    <col min="8" max="8" width="33.88671875" style="1" bestFit="1" customWidth="1"/>
    <col min="9" max="11" width="10.6640625" style="1" customWidth="1"/>
    <col min="12" max="13" width="16.88671875" style="2" customWidth="1"/>
    <col min="14" max="16384" width="8.88671875" style="2"/>
  </cols>
  <sheetData>
    <row r="6" spans="1:14" x14ac:dyDescent="0.3">
      <c r="B6" s="2" t="s">
        <v>0</v>
      </c>
    </row>
    <row r="7" spans="1:14" ht="15" thickBot="1" x14ac:dyDescent="0.35">
      <c r="B7" s="4" t="str">
        <f>[1]Itinerary!A6</f>
        <v>v 1.10</v>
      </c>
      <c r="J7" s="5">
        <v>4.1666666666666664E-2</v>
      </c>
      <c r="K7" s="5">
        <v>4.1666666666666664E-2</v>
      </c>
    </row>
    <row r="8" spans="1:14" ht="15" thickBot="1" x14ac:dyDescent="0.35">
      <c r="A8" s="6"/>
      <c r="B8" s="7"/>
      <c r="C8" s="8" t="s">
        <v>1</v>
      </c>
      <c r="D8" s="8" t="s">
        <v>2</v>
      </c>
      <c r="E8" s="9" t="s">
        <v>3</v>
      </c>
      <c r="F8" s="8" t="s">
        <v>4</v>
      </c>
      <c r="G8" s="9" t="s">
        <v>5</v>
      </c>
      <c r="H8" s="8" t="s">
        <v>6</v>
      </c>
      <c r="I8" s="8" t="s">
        <v>7</v>
      </c>
      <c r="J8" s="8" t="s">
        <v>8</v>
      </c>
      <c r="K8" s="10" t="s">
        <v>9</v>
      </c>
      <c r="L8" s="11"/>
      <c r="M8" s="12"/>
      <c r="N8" s="12"/>
    </row>
    <row r="9" spans="1:14" x14ac:dyDescent="0.3">
      <c r="A9" s="6"/>
      <c r="B9" s="13" t="s">
        <v>10</v>
      </c>
      <c r="C9" s="14"/>
      <c r="D9" s="14"/>
      <c r="E9" s="15" t="s">
        <v>11</v>
      </c>
      <c r="F9" s="14" t="s">
        <v>11</v>
      </c>
      <c r="G9" s="15"/>
      <c r="H9" s="14"/>
      <c r="I9" s="14"/>
      <c r="J9" s="14"/>
      <c r="K9" s="16"/>
      <c r="L9" s="11"/>
      <c r="M9" s="12"/>
      <c r="N9" s="12"/>
    </row>
    <row r="10" spans="1:14" ht="15.6" x14ac:dyDescent="0.3">
      <c r="A10" s="6"/>
      <c r="B10" s="17" t="s">
        <v>12</v>
      </c>
      <c r="C10" s="18">
        <v>0</v>
      </c>
      <c r="D10" s="18" t="s">
        <v>13</v>
      </c>
      <c r="E10" s="19"/>
      <c r="F10" s="20">
        <v>3.04</v>
      </c>
      <c r="G10" s="21"/>
      <c r="H10" s="22"/>
      <c r="I10" s="22"/>
      <c r="J10" s="23"/>
      <c r="K10" s="24"/>
      <c r="L10" s="11"/>
      <c r="M10" s="12"/>
      <c r="N10" s="12"/>
    </row>
    <row r="11" spans="1:14" ht="15.6" x14ac:dyDescent="0.3">
      <c r="A11" s="25"/>
      <c r="B11" s="26" t="s">
        <v>14</v>
      </c>
      <c r="C11" s="27"/>
      <c r="D11" s="27"/>
      <c r="E11" s="28"/>
      <c r="F11" s="27"/>
      <c r="G11" s="29">
        <f>[1]Itinerary!D15</f>
        <v>1.55</v>
      </c>
      <c r="H11" s="22"/>
      <c r="I11" s="22"/>
      <c r="J11" s="23"/>
      <c r="K11" s="24"/>
      <c r="L11" s="12"/>
      <c r="M11" s="12"/>
      <c r="N11" s="12"/>
    </row>
    <row r="12" spans="1:14" ht="15.6" x14ac:dyDescent="0.3">
      <c r="A12" s="25"/>
      <c r="B12" s="17" t="s">
        <v>15</v>
      </c>
      <c r="C12" s="18" t="s">
        <v>16</v>
      </c>
      <c r="D12" s="18" t="s">
        <v>17</v>
      </c>
      <c r="E12" s="19"/>
      <c r="F12" s="20">
        <f>[1]Itinerary!E17</f>
        <v>33.31</v>
      </c>
      <c r="G12" s="30"/>
      <c r="H12" s="22"/>
      <c r="I12" s="22"/>
      <c r="J12" s="23"/>
      <c r="K12" s="24"/>
      <c r="L12" s="12"/>
      <c r="M12" s="12"/>
      <c r="N12" s="12"/>
    </row>
    <row r="13" spans="1:14" ht="15.6" x14ac:dyDescent="0.3">
      <c r="A13" s="25"/>
      <c r="B13" s="31" t="s">
        <v>18</v>
      </c>
      <c r="C13" s="25" t="s">
        <v>16</v>
      </c>
      <c r="D13" s="25" t="s">
        <v>17</v>
      </c>
      <c r="E13" s="21">
        <v>2.86</v>
      </c>
      <c r="F13" s="21">
        <f>F12-E13</f>
        <v>30.450000000000003</v>
      </c>
      <c r="G13" s="21"/>
      <c r="H13" s="32">
        <v>2.0833333333333333E-3</v>
      </c>
      <c r="I13" s="32">
        <f>[1]Itinerary!I15+[1]Itinerary!G15+H13</f>
        <v>0.77430555555555547</v>
      </c>
      <c r="J13" s="33">
        <f>I13+J7</f>
        <v>0.8159722222222221</v>
      </c>
      <c r="K13" s="34">
        <f>J13+K7</f>
        <v>0.85763888888888873</v>
      </c>
      <c r="L13" s="12"/>
      <c r="M13" s="12"/>
      <c r="N13" s="12"/>
    </row>
    <row r="14" spans="1:14" ht="15.6" x14ac:dyDescent="0.3">
      <c r="A14" s="25"/>
      <c r="B14" s="31" t="s">
        <v>19</v>
      </c>
      <c r="C14" s="25" t="s">
        <v>16</v>
      </c>
      <c r="D14" s="25" t="s">
        <v>17</v>
      </c>
      <c r="E14" s="21">
        <v>16.7</v>
      </c>
      <c r="F14" s="21">
        <f>F12-E14</f>
        <v>16.610000000000003</v>
      </c>
      <c r="G14" s="21"/>
      <c r="H14" s="32">
        <v>1.9444444444444445E-2</v>
      </c>
      <c r="I14" s="32">
        <f>[1]Fuelling!H14+[1]Itinerary!I15+[1]Itinerary!G15</f>
        <v>0.79166666666666663</v>
      </c>
      <c r="J14" s="33">
        <f>I14+J7</f>
        <v>0.83333333333333326</v>
      </c>
      <c r="K14" s="34">
        <f>J14+K7</f>
        <v>0.87499999999999989</v>
      </c>
      <c r="L14" s="35"/>
      <c r="M14" s="12"/>
      <c r="N14" s="12"/>
    </row>
    <row r="15" spans="1:14" ht="15.6" x14ac:dyDescent="0.3">
      <c r="A15" s="25"/>
      <c r="B15" s="31" t="s">
        <v>20</v>
      </c>
      <c r="C15" s="25" t="s">
        <v>16</v>
      </c>
      <c r="D15" s="25" t="s">
        <v>17</v>
      </c>
      <c r="E15" s="21">
        <v>16.82</v>
      </c>
      <c r="F15" s="21">
        <f>F12-E15</f>
        <v>16.490000000000002</v>
      </c>
      <c r="G15" s="21"/>
      <c r="H15" s="32">
        <v>2.013888888888889E-2</v>
      </c>
      <c r="I15" s="32">
        <f>[1]Itinerary!I15+[1]Itinerary!G15+H15</f>
        <v>0.79236111111111107</v>
      </c>
      <c r="J15" s="33">
        <f>I15+J7</f>
        <v>0.8340277777777777</v>
      </c>
      <c r="K15" s="34">
        <f>J15+K7</f>
        <v>0.87569444444444433</v>
      </c>
      <c r="L15" s="12"/>
      <c r="M15" s="12"/>
      <c r="N15" s="12"/>
    </row>
    <row r="16" spans="1:14" ht="15.6" x14ac:dyDescent="0.3">
      <c r="A16" s="25"/>
      <c r="B16" s="26" t="s">
        <v>21</v>
      </c>
      <c r="C16" s="27"/>
      <c r="D16" s="27"/>
      <c r="E16" s="28"/>
      <c r="F16" s="27"/>
      <c r="G16" s="29">
        <f>[1]Itinerary!D18</f>
        <v>13.36</v>
      </c>
      <c r="H16" s="22"/>
      <c r="I16" s="22"/>
      <c r="J16" s="22"/>
      <c r="K16" s="36"/>
      <c r="L16" s="25"/>
      <c r="M16" s="25"/>
      <c r="N16" s="12"/>
    </row>
    <row r="17" spans="1:15" ht="15.6" x14ac:dyDescent="0.3">
      <c r="A17" s="25"/>
      <c r="B17" s="17" t="s">
        <v>22</v>
      </c>
      <c r="C17" s="18" t="s">
        <v>23</v>
      </c>
      <c r="D17" s="18" t="s">
        <v>24</v>
      </c>
      <c r="E17" s="19"/>
      <c r="F17" s="20">
        <f>[1]Itinerary!$E$19</f>
        <v>30.24</v>
      </c>
      <c r="G17" s="21"/>
      <c r="H17" s="22"/>
      <c r="I17" s="22"/>
      <c r="J17" s="22"/>
      <c r="K17" s="36"/>
      <c r="L17" s="25"/>
      <c r="M17" s="25"/>
      <c r="N17" s="12"/>
    </row>
    <row r="18" spans="1:15" ht="15.6" x14ac:dyDescent="0.3">
      <c r="A18" s="25"/>
      <c r="B18" s="26" t="s">
        <v>25</v>
      </c>
      <c r="C18" s="27"/>
      <c r="D18" s="27"/>
      <c r="E18" s="28"/>
      <c r="F18" s="27"/>
      <c r="G18" s="29">
        <f>[1]Itinerary!$D$20</f>
        <v>8.9499999999999993</v>
      </c>
      <c r="H18" s="37"/>
      <c r="I18" s="33"/>
      <c r="J18" s="33"/>
      <c r="K18" s="34"/>
      <c r="L18" s="12"/>
      <c r="M18" s="12"/>
      <c r="N18" s="12"/>
    </row>
    <row r="19" spans="1:15" ht="15.6" x14ac:dyDescent="0.3">
      <c r="A19" s="25"/>
      <c r="B19" s="17" t="s">
        <v>26</v>
      </c>
      <c r="C19" s="18" t="s">
        <v>27</v>
      </c>
      <c r="D19" s="18" t="s">
        <v>28</v>
      </c>
      <c r="E19" s="38"/>
      <c r="F19" s="20">
        <f>[1]Itinerary!$E$21</f>
        <v>20.38</v>
      </c>
      <c r="G19" s="21"/>
      <c r="H19" s="39"/>
      <c r="I19" s="33"/>
      <c r="J19" s="33"/>
      <c r="K19" s="34"/>
      <c r="L19" s="12"/>
      <c r="M19" s="12"/>
      <c r="N19" s="12"/>
    </row>
    <row r="20" spans="1:15" ht="15.6" x14ac:dyDescent="0.3">
      <c r="A20" s="25"/>
      <c r="B20" s="31" t="s">
        <v>29</v>
      </c>
      <c r="C20" s="25" t="s">
        <v>27</v>
      </c>
      <c r="D20" s="25" t="s">
        <v>28</v>
      </c>
      <c r="E20" s="21">
        <v>1.38</v>
      </c>
      <c r="F20" s="21">
        <f>F19-E20</f>
        <v>19</v>
      </c>
      <c r="G20" s="21"/>
      <c r="H20" s="32">
        <v>1.3888888888888889E-3</v>
      </c>
      <c r="I20" s="33">
        <f>[1]Itinerary!I20+[1]Itinerary!G20+H20</f>
        <v>0.8701388888888888</v>
      </c>
      <c r="J20" s="33">
        <f>I20+J7</f>
        <v>0.91180555555555542</v>
      </c>
      <c r="K20" s="34">
        <f>J20+K7</f>
        <v>0.95347222222222205</v>
      </c>
      <c r="L20" s="12"/>
      <c r="M20" s="12"/>
      <c r="N20" s="12"/>
    </row>
    <row r="21" spans="1:15" ht="15.6" x14ac:dyDescent="0.3">
      <c r="A21" s="25"/>
      <c r="B21" s="17" t="s">
        <v>30</v>
      </c>
      <c r="C21" s="18" t="s">
        <v>31</v>
      </c>
      <c r="D21" s="18" t="s">
        <v>32</v>
      </c>
      <c r="E21" s="19"/>
      <c r="F21" s="20">
        <f>[1]Itinerary!$E$23</f>
        <v>1</v>
      </c>
      <c r="G21" s="30"/>
      <c r="H21" s="40"/>
      <c r="I21" s="41"/>
      <c r="J21" s="41"/>
      <c r="K21" s="42"/>
      <c r="L21" s="12"/>
      <c r="M21" s="12"/>
      <c r="N21" s="12"/>
    </row>
    <row r="22" spans="1:15" ht="16.2" thickBot="1" x14ac:dyDescent="0.35">
      <c r="A22" s="25"/>
      <c r="B22" s="43" t="s">
        <v>33</v>
      </c>
      <c r="C22" s="44"/>
      <c r="D22" s="44"/>
      <c r="E22" s="45"/>
      <c r="F22" s="46">
        <f>SUM(F10,F12,F17,F21,F19)</f>
        <v>87.97</v>
      </c>
      <c r="G22" s="46">
        <f>SUM(G11,G16,G18)</f>
        <v>23.86</v>
      </c>
      <c r="H22" s="47"/>
      <c r="I22" s="48"/>
      <c r="J22" s="48"/>
      <c r="K22" s="49"/>
      <c r="L22" s="12"/>
      <c r="M22" s="12"/>
      <c r="N22" s="12"/>
    </row>
    <row r="23" spans="1:15" ht="15.6" x14ac:dyDescent="0.3">
      <c r="A23" s="25"/>
      <c r="B23" s="50"/>
      <c r="C23" s="25"/>
      <c r="D23" s="25"/>
      <c r="E23" s="51"/>
      <c r="F23" s="21"/>
      <c r="G23" s="30"/>
      <c r="H23" s="52"/>
      <c r="I23" s="41"/>
      <c r="J23" s="41"/>
      <c r="K23" s="41"/>
      <c r="L23" s="12"/>
      <c r="M23" s="25"/>
      <c r="N23" s="12"/>
    </row>
    <row r="24" spans="1:15" ht="16.2" thickBot="1" x14ac:dyDescent="0.35">
      <c r="A24" s="25"/>
      <c r="B24" s="50"/>
      <c r="C24" s="25"/>
      <c r="D24" s="25"/>
      <c r="E24" s="51"/>
      <c r="F24" s="21"/>
      <c r="G24" s="30"/>
      <c r="H24" s="52"/>
      <c r="I24" s="41"/>
      <c r="J24" s="41"/>
      <c r="K24" s="41"/>
      <c r="L24" s="12"/>
      <c r="M24" s="53"/>
      <c r="N24" s="12"/>
    </row>
    <row r="25" spans="1:15" ht="15" thickBot="1" x14ac:dyDescent="0.35">
      <c r="A25" s="25"/>
      <c r="B25" s="54"/>
      <c r="C25" s="8" t="s">
        <v>1</v>
      </c>
      <c r="D25" s="8" t="s">
        <v>2</v>
      </c>
      <c r="E25" s="9" t="s">
        <v>3</v>
      </c>
      <c r="F25" s="8" t="s">
        <v>4</v>
      </c>
      <c r="G25" s="9" t="s">
        <v>5</v>
      </c>
      <c r="H25" s="8" t="s">
        <v>6</v>
      </c>
      <c r="I25" s="8" t="s">
        <v>7</v>
      </c>
      <c r="J25" s="8" t="s">
        <v>8</v>
      </c>
      <c r="K25" s="10" t="s">
        <v>9</v>
      </c>
      <c r="L25" s="12"/>
      <c r="M25" s="53"/>
      <c r="N25" s="12"/>
      <c r="O25" s="55"/>
    </row>
    <row r="26" spans="1:15" x14ac:dyDescent="0.3">
      <c r="A26" s="25"/>
      <c r="B26" s="13" t="s">
        <v>34</v>
      </c>
      <c r="C26" s="14"/>
      <c r="D26" s="14"/>
      <c r="E26" s="15" t="s">
        <v>11</v>
      </c>
      <c r="F26" s="14" t="s">
        <v>11</v>
      </c>
      <c r="G26" s="56"/>
      <c r="H26" s="57"/>
      <c r="I26" s="58"/>
      <c r="J26" s="58"/>
      <c r="K26" s="59"/>
      <c r="L26" s="12"/>
      <c r="M26" s="53"/>
      <c r="N26" s="12"/>
    </row>
    <row r="27" spans="1:15" x14ac:dyDescent="0.3">
      <c r="A27" s="25"/>
      <c r="B27" s="60" t="s">
        <v>35</v>
      </c>
      <c r="C27" s="18" t="s">
        <v>32</v>
      </c>
      <c r="D27" s="18" t="s">
        <v>36</v>
      </c>
      <c r="E27" s="19"/>
      <c r="F27" s="20">
        <f>[1]Itinerary!E33</f>
        <v>1</v>
      </c>
      <c r="G27" s="30"/>
      <c r="H27" s="52"/>
      <c r="I27" s="61"/>
      <c r="J27" s="61"/>
      <c r="K27" s="62"/>
      <c r="L27" s="12"/>
      <c r="M27" s="53"/>
      <c r="N27" s="12"/>
      <c r="O27" s="55"/>
    </row>
    <row r="28" spans="1:15" ht="15.6" x14ac:dyDescent="0.3">
      <c r="A28" s="25"/>
      <c r="B28" s="17" t="s">
        <v>37</v>
      </c>
      <c r="C28" s="18" t="s">
        <v>36</v>
      </c>
      <c r="D28" s="18" t="s">
        <v>38</v>
      </c>
      <c r="E28" s="19"/>
      <c r="F28" s="20">
        <f>[1]Itinerary!E36</f>
        <v>47.67</v>
      </c>
      <c r="G28" s="30"/>
      <c r="H28" s="40"/>
      <c r="I28" s="33"/>
      <c r="J28" s="33"/>
      <c r="K28" s="34"/>
      <c r="L28" s="12"/>
      <c r="M28" s="53"/>
      <c r="N28" s="12"/>
      <c r="O28" s="55"/>
    </row>
    <row r="29" spans="1:15" ht="15.6" x14ac:dyDescent="0.3">
      <c r="A29" s="25"/>
      <c r="B29" s="31" t="s">
        <v>39</v>
      </c>
      <c r="C29" s="25" t="s">
        <v>36</v>
      </c>
      <c r="D29" s="25" t="s">
        <v>38</v>
      </c>
      <c r="E29" s="21">
        <v>0.56000000000000005</v>
      </c>
      <c r="F29" s="21">
        <f>F28-E29</f>
        <v>47.11</v>
      </c>
      <c r="G29" s="21"/>
      <c r="H29" s="63">
        <v>1.3888888888888889E-3</v>
      </c>
      <c r="I29" s="33">
        <f>[1]Itinerary!I35+H29</f>
        <v>0.38750000000000007</v>
      </c>
      <c r="J29" s="33">
        <f>I29+J7</f>
        <v>0.42916666666666675</v>
      </c>
      <c r="K29" s="34">
        <f>J29+K7</f>
        <v>0.47083333333333344</v>
      </c>
      <c r="L29" s="12"/>
      <c r="M29" s="12"/>
      <c r="N29" s="12"/>
    </row>
    <row r="30" spans="1:15" ht="15.6" x14ac:dyDescent="0.3">
      <c r="A30" s="25"/>
      <c r="B30" s="31" t="s">
        <v>40</v>
      </c>
      <c r="C30" s="25" t="s">
        <v>36</v>
      </c>
      <c r="D30" s="25" t="s">
        <v>38</v>
      </c>
      <c r="E30" s="21">
        <v>16.7</v>
      </c>
      <c r="F30" s="21">
        <f>F28-E30</f>
        <v>30.970000000000002</v>
      </c>
      <c r="G30" s="21"/>
      <c r="H30" s="63">
        <v>1.9444444444444445E-2</v>
      </c>
      <c r="I30" s="33">
        <f>[1]Itinerary!I35+H30</f>
        <v>0.40555555555555561</v>
      </c>
      <c r="J30" s="33">
        <f>I30+J7</f>
        <v>0.4472222222222223</v>
      </c>
      <c r="K30" s="34">
        <f>J30+K7</f>
        <v>0.48888888888888898</v>
      </c>
      <c r="L30" s="12"/>
      <c r="M30" s="12"/>
      <c r="N30" s="12"/>
    </row>
    <row r="31" spans="1:15" ht="15.6" x14ac:dyDescent="0.3">
      <c r="A31" s="25"/>
      <c r="B31" s="31" t="s">
        <v>41</v>
      </c>
      <c r="C31" s="25" t="s">
        <v>36</v>
      </c>
      <c r="D31" s="25" t="s">
        <v>38</v>
      </c>
      <c r="E31" s="21">
        <v>16.82</v>
      </c>
      <c r="F31" s="21">
        <f>F28-E31</f>
        <v>30.85</v>
      </c>
      <c r="G31" s="21"/>
      <c r="H31" s="63">
        <v>2.013888888888889E-2</v>
      </c>
      <c r="I31" s="33">
        <f>[1]Itinerary!I35+H31</f>
        <v>0.40625000000000006</v>
      </c>
      <c r="J31" s="33">
        <f>I31+J7</f>
        <v>0.44791666666666674</v>
      </c>
      <c r="K31" s="34">
        <f>J31+K7</f>
        <v>0.48958333333333343</v>
      </c>
      <c r="L31" s="12"/>
      <c r="M31" s="12"/>
      <c r="N31" s="12"/>
    </row>
    <row r="32" spans="1:15" ht="15.6" x14ac:dyDescent="0.3">
      <c r="A32" s="25"/>
      <c r="B32" s="26" t="s">
        <v>42</v>
      </c>
      <c r="C32" s="27"/>
      <c r="D32" s="27"/>
      <c r="E32" s="28"/>
      <c r="F32" s="27"/>
      <c r="G32" s="29">
        <f>[1]Itinerary!D37</f>
        <v>18.27</v>
      </c>
      <c r="H32" s="37"/>
      <c r="I32" s="33"/>
      <c r="J32" s="33"/>
      <c r="K32" s="34"/>
      <c r="L32" s="12"/>
      <c r="M32" s="12"/>
      <c r="N32" s="12"/>
    </row>
    <row r="33" spans="1:14" ht="15.6" x14ac:dyDescent="0.3">
      <c r="A33" s="25"/>
      <c r="B33" s="17" t="s">
        <v>43</v>
      </c>
      <c r="C33" s="18" t="s">
        <v>44</v>
      </c>
      <c r="D33" s="18" t="s">
        <v>45</v>
      </c>
      <c r="E33" s="38"/>
      <c r="F33" s="20">
        <f>[1]Itinerary!E38</f>
        <v>14</v>
      </c>
      <c r="G33" s="21"/>
      <c r="H33" s="37"/>
      <c r="I33" s="33"/>
      <c r="J33" s="33"/>
      <c r="K33" s="34"/>
      <c r="L33" s="12"/>
      <c r="M33" s="12"/>
      <c r="N33" s="12"/>
    </row>
    <row r="34" spans="1:14" ht="15.6" x14ac:dyDescent="0.3">
      <c r="A34" s="25"/>
      <c r="B34" s="31" t="s">
        <v>46</v>
      </c>
      <c r="C34" s="25" t="s">
        <v>44</v>
      </c>
      <c r="D34" s="25" t="s">
        <v>45</v>
      </c>
      <c r="E34" s="21">
        <v>13.45</v>
      </c>
      <c r="F34" s="21">
        <f>F33-E34</f>
        <v>0.55000000000000071</v>
      </c>
      <c r="G34" s="21"/>
      <c r="H34" s="63">
        <v>1.3888888888888888E-2</v>
      </c>
      <c r="I34" s="32">
        <f>[1]Itinerary!I37+[1]Itinerary!G37+H34</f>
        <v>0.45972222222222231</v>
      </c>
      <c r="J34" s="33">
        <f>I34+J7</f>
        <v>0.50138888888888899</v>
      </c>
      <c r="K34" s="34">
        <f>J34+K7</f>
        <v>0.54305555555555562</v>
      </c>
      <c r="L34" s="12"/>
      <c r="M34" s="12"/>
      <c r="N34" s="12"/>
    </row>
    <row r="35" spans="1:14" ht="15.6" x14ac:dyDescent="0.3">
      <c r="A35" s="25"/>
      <c r="B35" s="26" t="s">
        <v>47</v>
      </c>
      <c r="C35" s="27"/>
      <c r="D35" s="27"/>
      <c r="E35" s="28"/>
      <c r="F35" s="27"/>
      <c r="G35" s="29">
        <f>[1]Itinerary!D39</f>
        <v>17.010000000000002</v>
      </c>
      <c r="H35" s="37"/>
      <c r="I35" s="33"/>
      <c r="J35" s="33"/>
      <c r="K35" s="34"/>
      <c r="L35" s="12"/>
      <c r="M35" s="12"/>
      <c r="N35" s="12"/>
    </row>
    <row r="36" spans="1:14" ht="15.6" x14ac:dyDescent="0.3">
      <c r="A36" s="25"/>
      <c r="B36" s="17" t="s">
        <v>48</v>
      </c>
      <c r="C36" s="18" t="s">
        <v>49</v>
      </c>
      <c r="D36" s="18" t="s">
        <v>50</v>
      </c>
      <c r="E36" s="38"/>
      <c r="F36" s="20">
        <f>[1]Itinerary!$E$40</f>
        <v>22.58</v>
      </c>
      <c r="G36" s="21"/>
      <c r="H36" s="39"/>
      <c r="I36" s="33"/>
      <c r="J36" s="33"/>
      <c r="K36" s="34"/>
      <c r="L36" s="12"/>
      <c r="M36" s="12"/>
      <c r="N36" s="12"/>
    </row>
    <row r="37" spans="1:14" ht="15.6" x14ac:dyDescent="0.3">
      <c r="A37" s="25"/>
      <c r="B37" s="31" t="s">
        <v>51</v>
      </c>
      <c r="C37" s="25" t="s">
        <v>49</v>
      </c>
      <c r="D37" s="25" t="s">
        <v>50</v>
      </c>
      <c r="E37" s="21">
        <v>5.6</v>
      </c>
      <c r="F37" s="21">
        <f>F36-E37</f>
        <v>16.979999999999997</v>
      </c>
      <c r="G37" s="21"/>
      <c r="H37" s="63">
        <v>4.8611111111111112E-3</v>
      </c>
      <c r="I37" s="32">
        <f>[1]Itinerary!G39+[1]Itinerary!I39+[1]Fuelling!H37</f>
        <v>0.47916666666666669</v>
      </c>
      <c r="J37" s="33">
        <f>I37+J7</f>
        <v>0.52083333333333337</v>
      </c>
      <c r="K37" s="34">
        <f>J37+K7</f>
        <v>0.5625</v>
      </c>
      <c r="L37" s="12"/>
      <c r="M37" s="12"/>
      <c r="N37" s="12"/>
    </row>
    <row r="38" spans="1:14" ht="15.6" x14ac:dyDescent="0.3">
      <c r="A38" s="25"/>
      <c r="B38" s="31" t="s">
        <v>52</v>
      </c>
      <c r="C38" s="25" t="s">
        <v>49</v>
      </c>
      <c r="D38" s="25" t="s">
        <v>50</v>
      </c>
      <c r="E38" s="21">
        <v>5.72</v>
      </c>
      <c r="F38" s="21">
        <f>F36-E38</f>
        <v>16.86</v>
      </c>
      <c r="G38" s="21"/>
      <c r="H38" s="63">
        <v>5.5555555555555558E-3</v>
      </c>
      <c r="I38" s="32">
        <f>[1]Itinerary!G39+[1]Itinerary!I39+[1]Fuelling!H38</f>
        <v>0.47986111111111113</v>
      </c>
      <c r="J38" s="33">
        <f>I38+J3</f>
        <v>0.47986111111111113</v>
      </c>
      <c r="K38" s="34">
        <f>J38+K3</f>
        <v>0.47986111111111113</v>
      </c>
      <c r="L38" s="12"/>
      <c r="M38" s="12"/>
      <c r="N38" s="12"/>
    </row>
    <row r="39" spans="1:14" ht="15.6" x14ac:dyDescent="0.3">
      <c r="A39" s="25"/>
      <c r="B39" s="17" t="s">
        <v>53</v>
      </c>
      <c r="C39" s="18" t="s">
        <v>54</v>
      </c>
      <c r="D39" s="18" t="s">
        <v>55</v>
      </c>
      <c r="E39" s="64"/>
      <c r="F39" s="65">
        <f>[1]Itinerary!$E$43</f>
        <v>4.54</v>
      </c>
      <c r="G39" s="21"/>
      <c r="H39" s="37"/>
      <c r="I39" s="33"/>
      <c r="J39" s="33"/>
      <c r="K39" s="34"/>
      <c r="L39" s="12"/>
      <c r="M39" s="12"/>
      <c r="N39" s="12"/>
    </row>
    <row r="40" spans="1:14" ht="15.6" x14ac:dyDescent="0.3">
      <c r="A40" s="25"/>
      <c r="B40" s="31" t="s">
        <v>56</v>
      </c>
      <c r="C40" s="25" t="s">
        <v>54</v>
      </c>
      <c r="D40" s="25" t="s">
        <v>55</v>
      </c>
      <c r="E40" s="21">
        <v>0.56000000000000005</v>
      </c>
      <c r="F40" s="21">
        <f>F39-E40</f>
        <v>3.98</v>
      </c>
      <c r="G40" s="21"/>
      <c r="H40" s="63">
        <v>1.3888888888888889E-3</v>
      </c>
      <c r="I40" s="32">
        <f>[1]Itinerary!I42+[1]Fuelling!H40</f>
        <v>0.51597222222222228</v>
      </c>
      <c r="J40" s="33">
        <f>I40+J7</f>
        <v>0.55763888888888891</v>
      </c>
      <c r="K40" s="34">
        <f>J40+K7</f>
        <v>0.59930555555555554</v>
      </c>
      <c r="L40" s="12"/>
      <c r="M40" s="12"/>
      <c r="N40" s="12"/>
    </row>
    <row r="41" spans="1:14" ht="15.6" x14ac:dyDescent="0.3">
      <c r="A41" s="25"/>
      <c r="B41" s="26" t="s">
        <v>57</v>
      </c>
      <c r="C41" s="27"/>
      <c r="D41" s="27"/>
      <c r="E41" s="28"/>
      <c r="F41" s="27"/>
      <c r="G41" s="29">
        <f>[1]Itinerary!$D$44</f>
        <v>8.4499999999999993</v>
      </c>
      <c r="H41" s="37"/>
      <c r="I41" s="33"/>
      <c r="J41" s="33"/>
      <c r="K41" s="34"/>
      <c r="L41" s="12"/>
      <c r="M41" s="12"/>
      <c r="N41" s="12"/>
    </row>
    <row r="42" spans="1:14" ht="15.6" x14ac:dyDescent="0.3">
      <c r="A42" s="25"/>
      <c r="B42" s="17" t="s">
        <v>58</v>
      </c>
      <c r="C42" s="18"/>
      <c r="D42" s="18"/>
      <c r="E42" s="38"/>
      <c r="F42" s="65">
        <f>[1]Itinerary!$E$45</f>
        <v>41.63</v>
      </c>
      <c r="G42" s="21"/>
      <c r="H42" s="37"/>
      <c r="I42" s="33"/>
      <c r="J42" s="33"/>
      <c r="K42" s="34"/>
      <c r="L42" s="12"/>
      <c r="M42" s="12"/>
      <c r="N42" s="12"/>
    </row>
    <row r="43" spans="1:14" ht="15.6" x14ac:dyDescent="0.3">
      <c r="A43" s="25"/>
      <c r="B43" s="31" t="s">
        <v>59</v>
      </c>
      <c r="C43" s="25" t="s">
        <v>60</v>
      </c>
      <c r="D43" s="25" t="s">
        <v>61</v>
      </c>
      <c r="E43" s="21">
        <v>22.4</v>
      </c>
      <c r="F43" s="21">
        <f>F42-E43</f>
        <v>19.230000000000004</v>
      </c>
      <c r="G43" s="21"/>
      <c r="H43" s="63">
        <v>1.8055555555555557E-2</v>
      </c>
      <c r="I43" s="32">
        <f>[1]Itinerary!I44+[1]Itinerary!G44+[1]Fuelling!H43</f>
        <v>0.54612268518518525</v>
      </c>
      <c r="J43" s="33">
        <f>I43+J7</f>
        <v>0.58778935185185188</v>
      </c>
      <c r="K43" s="34">
        <f>J43+K7</f>
        <v>0.62945601851851851</v>
      </c>
      <c r="L43" s="12"/>
      <c r="M43" s="12"/>
      <c r="N43" s="12"/>
    </row>
    <row r="44" spans="1:14" ht="15.6" x14ac:dyDescent="0.3">
      <c r="A44" s="25"/>
      <c r="B44" s="26" t="s">
        <v>62</v>
      </c>
      <c r="C44" s="27"/>
      <c r="D44" s="27"/>
      <c r="E44" s="28"/>
      <c r="F44" s="27"/>
      <c r="G44" s="29">
        <f>[1]Itinerary!D46</f>
        <v>21.02</v>
      </c>
      <c r="H44" s="66"/>
      <c r="I44" s="32"/>
      <c r="J44" s="33"/>
      <c r="K44" s="34"/>
      <c r="L44" s="12"/>
      <c r="M44" s="12"/>
      <c r="N44" s="12"/>
    </row>
    <row r="45" spans="1:14" ht="15.6" x14ac:dyDescent="0.3">
      <c r="A45" s="25"/>
      <c r="B45" s="17" t="s">
        <v>63</v>
      </c>
      <c r="C45" s="18" t="s">
        <v>64</v>
      </c>
      <c r="D45" s="18" t="s">
        <v>65</v>
      </c>
      <c r="E45" s="38"/>
      <c r="F45" s="65">
        <f>[1]Itinerary!$E$47</f>
        <v>12.42</v>
      </c>
      <c r="G45" s="21"/>
      <c r="H45" s="37"/>
      <c r="I45" s="33"/>
      <c r="J45" s="33"/>
      <c r="K45" s="34"/>
      <c r="L45" s="12"/>
      <c r="M45" s="12"/>
      <c r="N45" s="12"/>
    </row>
    <row r="46" spans="1:14" ht="15.6" x14ac:dyDescent="0.3">
      <c r="A46" s="25"/>
      <c r="B46" s="26" t="s">
        <v>66</v>
      </c>
      <c r="C46" s="27"/>
      <c r="D46" s="27"/>
      <c r="E46" s="28"/>
      <c r="F46" s="27"/>
      <c r="G46" s="29">
        <f>[1]Itinerary!$D$48</f>
        <v>3.2</v>
      </c>
      <c r="H46" s="66"/>
      <c r="I46" s="32"/>
      <c r="J46" s="33"/>
      <c r="K46" s="34"/>
      <c r="L46" s="12"/>
      <c r="M46" s="12"/>
      <c r="N46" s="12"/>
    </row>
    <row r="47" spans="1:14" ht="15.6" x14ac:dyDescent="0.3">
      <c r="A47" s="25"/>
      <c r="B47" s="17" t="s">
        <v>67</v>
      </c>
      <c r="C47" s="18" t="s">
        <v>68</v>
      </c>
      <c r="D47" s="18" t="s">
        <v>69</v>
      </c>
      <c r="E47" s="38"/>
      <c r="F47" s="20">
        <f>[1]Itinerary!E49</f>
        <v>19.18</v>
      </c>
      <c r="G47" s="21"/>
      <c r="H47" s="39"/>
      <c r="I47" s="33"/>
      <c r="J47" s="33"/>
      <c r="K47" s="34"/>
      <c r="L47" s="12"/>
      <c r="M47" s="12"/>
      <c r="N47" s="12"/>
    </row>
    <row r="48" spans="1:14" ht="15.6" x14ac:dyDescent="0.3">
      <c r="A48" s="25"/>
      <c r="B48" s="31" t="s">
        <v>70</v>
      </c>
      <c r="C48" s="25" t="s">
        <v>68</v>
      </c>
      <c r="D48" s="25" t="s">
        <v>69</v>
      </c>
      <c r="E48" s="21">
        <v>2.17</v>
      </c>
      <c r="F48" s="21">
        <f>F47-E48</f>
        <v>17.009999999999998</v>
      </c>
      <c r="G48" s="21"/>
      <c r="H48" s="63">
        <v>2.7777777777777779E-3</v>
      </c>
      <c r="I48" s="32">
        <f>[1]Itinerary!I48+[1]Itinerary!G48+[1]Fuelling!H48</f>
        <v>0.59872685185185182</v>
      </c>
      <c r="J48" s="33">
        <f>I48+J7</f>
        <v>0.64039351851851845</v>
      </c>
      <c r="K48" s="34">
        <f>J48+K7</f>
        <v>0.68206018518518507</v>
      </c>
      <c r="L48" s="12"/>
      <c r="M48" s="12"/>
      <c r="N48" s="12"/>
    </row>
    <row r="49" spans="1:14" ht="15.6" x14ac:dyDescent="0.3">
      <c r="A49" s="25"/>
      <c r="B49" s="31" t="s">
        <v>71</v>
      </c>
      <c r="C49" s="25" t="s">
        <v>68</v>
      </c>
      <c r="D49" s="25" t="s">
        <v>69</v>
      </c>
      <c r="E49" s="21">
        <v>10.1</v>
      </c>
      <c r="F49" s="21">
        <f>F48-E49</f>
        <v>6.9099999999999984</v>
      </c>
      <c r="G49" s="21"/>
      <c r="H49" s="63">
        <v>7.0076388888888888</v>
      </c>
      <c r="I49" s="32">
        <f>[1]Itinerary!I48+[1]Itinerary!G48+[1]Fuelling!H49</f>
        <v>7.6035879629629628</v>
      </c>
      <c r="J49" s="33">
        <f>I49+J7</f>
        <v>7.6452546296296298</v>
      </c>
      <c r="K49" s="34">
        <f>J49+K7</f>
        <v>7.6869212962962967</v>
      </c>
      <c r="L49" s="12"/>
      <c r="M49" s="12"/>
      <c r="N49" s="12"/>
    </row>
    <row r="50" spans="1:14" ht="15.6" x14ac:dyDescent="0.3">
      <c r="A50" s="25"/>
      <c r="B50" s="31" t="s">
        <v>72</v>
      </c>
      <c r="C50" s="25" t="s">
        <v>68</v>
      </c>
      <c r="D50" s="25" t="s">
        <v>69</v>
      </c>
      <c r="E50" s="21">
        <v>17.36</v>
      </c>
      <c r="F50" s="67">
        <f>F47-E50</f>
        <v>1.8200000000000003</v>
      </c>
      <c r="G50" s="21"/>
      <c r="H50" s="63">
        <v>1.5972222222222224E-2</v>
      </c>
      <c r="I50" s="32">
        <f>[1]Itinerary!I48+[1]Itinerary!G48+[1]Fuelling!H50</f>
        <v>0.61192129629629632</v>
      </c>
      <c r="J50" s="33">
        <f>I50+J7</f>
        <v>0.65358796296296295</v>
      </c>
      <c r="K50" s="34">
        <f>J50+K7</f>
        <v>0.69525462962962958</v>
      </c>
      <c r="L50" s="12"/>
      <c r="M50" s="12"/>
      <c r="N50" s="12"/>
    </row>
    <row r="51" spans="1:14" ht="15.6" x14ac:dyDescent="0.3">
      <c r="A51" s="25"/>
      <c r="B51" s="17" t="s">
        <v>73</v>
      </c>
      <c r="C51" s="18" t="s">
        <v>74</v>
      </c>
      <c r="D51" s="18" t="s">
        <v>75</v>
      </c>
      <c r="E51" s="38"/>
      <c r="F51" s="65">
        <f>[1]Itinerary!$E$53</f>
        <v>41.34</v>
      </c>
      <c r="G51" s="21"/>
      <c r="H51" s="37"/>
      <c r="I51" s="33"/>
      <c r="J51" s="33"/>
      <c r="K51" s="34"/>
      <c r="L51" s="12"/>
      <c r="M51" s="12"/>
      <c r="N51" s="12"/>
    </row>
    <row r="52" spans="1:14" ht="15.6" x14ac:dyDescent="0.3">
      <c r="A52" s="25"/>
      <c r="B52" s="31" t="s">
        <v>76</v>
      </c>
      <c r="C52" s="25" t="s">
        <v>74</v>
      </c>
      <c r="D52" s="25" t="s">
        <v>75</v>
      </c>
      <c r="E52" s="21">
        <v>2.52</v>
      </c>
      <c r="F52" s="21">
        <f>F51-E52</f>
        <v>38.82</v>
      </c>
      <c r="G52" s="21"/>
      <c r="H52" s="63">
        <v>2.7777777777777779E-3</v>
      </c>
      <c r="I52" s="32">
        <f>[1]Itinerary!I52+H52</f>
        <v>0.67303240740740744</v>
      </c>
      <c r="J52" s="33">
        <f>I52+J7</f>
        <v>0.71469907407407407</v>
      </c>
      <c r="K52" s="34">
        <f>J52+K7</f>
        <v>0.7563657407407407</v>
      </c>
      <c r="L52" s="12"/>
      <c r="M52" s="12"/>
      <c r="N52" s="12"/>
    </row>
    <row r="53" spans="1:14" ht="15.6" x14ac:dyDescent="0.3">
      <c r="A53" s="25"/>
      <c r="B53" s="31" t="s">
        <v>77</v>
      </c>
      <c r="C53" s="25" t="s">
        <v>74</v>
      </c>
      <c r="D53" s="25" t="s">
        <v>75</v>
      </c>
      <c r="E53" s="21">
        <v>21.7</v>
      </c>
      <c r="F53" s="21">
        <f>F51-E53</f>
        <v>19.640000000000004</v>
      </c>
      <c r="G53" s="21"/>
      <c r="H53" s="63">
        <v>1.8749999999999999E-2</v>
      </c>
      <c r="I53" s="32">
        <f>[1]Itinerary!I52+H53</f>
        <v>0.68900462962962972</v>
      </c>
      <c r="J53" s="33">
        <f>I53+J7</f>
        <v>0.73067129629629635</v>
      </c>
      <c r="K53" s="34">
        <f>J53+K7</f>
        <v>0.77233796296296298</v>
      </c>
      <c r="L53" s="12"/>
      <c r="M53" s="12"/>
      <c r="N53" s="12"/>
    </row>
    <row r="54" spans="1:14" ht="15.6" x14ac:dyDescent="0.3">
      <c r="A54" s="25"/>
      <c r="B54" s="26" t="s">
        <v>78</v>
      </c>
      <c r="C54" s="27"/>
      <c r="D54" s="27"/>
      <c r="E54" s="28"/>
      <c r="F54" s="27"/>
      <c r="G54" s="29">
        <f>[1]Itinerary!$D$54</f>
        <v>21.02</v>
      </c>
      <c r="H54" s="37"/>
      <c r="I54" s="33"/>
      <c r="J54" s="33"/>
      <c r="K54" s="34"/>
      <c r="L54" s="12"/>
      <c r="M54" s="12"/>
      <c r="N54" s="12"/>
    </row>
    <row r="55" spans="1:14" ht="15.6" x14ac:dyDescent="0.3">
      <c r="A55" s="25"/>
      <c r="B55" s="17" t="s">
        <v>79</v>
      </c>
      <c r="C55" s="18" t="s">
        <v>80</v>
      </c>
      <c r="D55" s="18" t="s">
        <v>81</v>
      </c>
      <c r="E55" s="38"/>
      <c r="F55" s="65">
        <f>[1]Itinerary!E55</f>
        <v>30.56</v>
      </c>
      <c r="G55" s="21"/>
      <c r="H55" s="37"/>
      <c r="I55" s="33"/>
      <c r="J55" s="33"/>
      <c r="K55" s="34"/>
      <c r="L55" s="12"/>
      <c r="M55" s="12"/>
      <c r="N55" s="12"/>
    </row>
    <row r="56" spans="1:14" ht="15.6" x14ac:dyDescent="0.3">
      <c r="A56" s="25"/>
      <c r="B56" s="26" t="s">
        <v>82</v>
      </c>
      <c r="C56" s="27"/>
      <c r="D56" s="27"/>
      <c r="E56" s="28"/>
      <c r="F56" s="27"/>
      <c r="G56" s="29">
        <f>[1]Itinerary!D56</f>
        <v>8.25</v>
      </c>
      <c r="H56" s="66"/>
      <c r="I56" s="32"/>
      <c r="J56" s="33"/>
      <c r="K56" s="34"/>
    </row>
    <row r="57" spans="1:14" ht="15.6" x14ac:dyDescent="0.3">
      <c r="A57" s="25"/>
      <c r="B57" s="17" t="s">
        <v>83</v>
      </c>
      <c r="C57" s="18" t="s">
        <v>84</v>
      </c>
      <c r="D57" s="18" t="s">
        <v>85</v>
      </c>
      <c r="E57" s="38"/>
      <c r="F57" s="65">
        <f>[1]Itinerary!$E$57</f>
        <v>3.13</v>
      </c>
      <c r="G57" s="21"/>
      <c r="H57" s="37"/>
      <c r="I57" s="33"/>
      <c r="J57" s="33"/>
      <c r="K57" s="34"/>
    </row>
    <row r="58" spans="1:14" ht="15" thickBot="1" x14ac:dyDescent="0.35">
      <c r="B58" s="43" t="s">
        <v>33</v>
      </c>
      <c r="C58" s="44"/>
      <c r="D58" s="44"/>
      <c r="E58" s="68"/>
      <c r="F58" s="46">
        <f>SUM(F27,F28,F33,F36,F39,F42,F45,F47,F51,F55,F57)</f>
        <v>238.05</v>
      </c>
      <c r="G58" s="46">
        <f>SUM(G32,G35,G41,G54,G56,G44,G46)</f>
        <v>97.22</v>
      </c>
      <c r="H58" s="69"/>
      <c r="I58" s="70"/>
      <c r="J58" s="70"/>
      <c r="K58" s="71"/>
    </row>
    <row r="59" spans="1:14" ht="15.6" x14ac:dyDescent="0.3">
      <c r="B59" s="25"/>
      <c r="C59" s="25"/>
      <c r="D59" s="25"/>
      <c r="E59" s="21"/>
      <c r="F59" s="72"/>
      <c r="G59" s="72"/>
      <c r="H59" s="25"/>
      <c r="I59" s="73"/>
      <c r="J59" s="73"/>
      <c r="K59" s="73"/>
    </row>
    <row r="60" spans="1:14" ht="15.6" x14ac:dyDescent="0.3">
      <c r="B60" s="25"/>
      <c r="C60" s="25"/>
      <c r="D60" s="25"/>
      <c r="E60" s="21"/>
      <c r="F60" s="25"/>
      <c r="G60" s="21"/>
      <c r="H60" s="25"/>
      <c r="I60" s="73"/>
      <c r="J60" s="73"/>
      <c r="K60" s="73"/>
    </row>
    <row r="61" spans="1:14" ht="15.6" x14ac:dyDescent="0.3">
      <c r="B61" s="25"/>
      <c r="C61" s="25"/>
      <c r="D61" s="25"/>
      <c r="E61" s="21"/>
      <c r="F61" s="2"/>
      <c r="G61" s="2"/>
      <c r="H61" s="25"/>
      <c r="I61" s="73"/>
      <c r="J61" s="73"/>
      <c r="K61" s="73"/>
    </row>
    <row r="62" spans="1:14" x14ac:dyDescent="0.3">
      <c r="B62" s="25"/>
      <c r="C62" s="25"/>
      <c r="D62" s="25"/>
      <c r="E62" s="21"/>
      <c r="F62" s="21"/>
      <c r="G62" s="21"/>
      <c r="H62" s="25"/>
      <c r="I62" s="25"/>
      <c r="J62" s="25"/>
      <c r="K62" s="25"/>
    </row>
    <row r="63" spans="1:14" x14ac:dyDescent="0.3">
      <c r="B63" s="25"/>
      <c r="C63" s="25"/>
      <c r="D63" s="25"/>
      <c r="E63" s="21"/>
      <c r="F63" s="25"/>
      <c r="G63" s="21"/>
      <c r="H63" s="25"/>
      <c r="I63" s="25"/>
      <c r="J63" s="25"/>
      <c r="K63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Hänninen Mitos Oy</dc:creator>
  <cp:lastModifiedBy>Jani Hänninen Mitos Oy</cp:lastModifiedBy>
  <dcterms:created xsi:type="dcterms:W3CDTF">2017-09-19T19:53:31Z</dcterms:created>
  <dcterms:modified xsi:type="dcterms:W3CDTF">2017-09-19T19:54:20Z</dcterms:modified>
</cp:coreProperties>
</file>